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dbellmusicians-my.sharepoint.com/personal/lonorevole_handbellmusicians_org/Documents/VWW/LO Classes/"/>
    </mc:Choice>
  </mc:AlternateContent>
  <xr:revisionPtr revIDLastSave="0" documentId="8_{9522F8DB-8A70-4640-842F-BB6E38A67B62}" xr6:coauthVersionLast="47" xr6:coauthVersionMax="47" xr10:uidLastSave="{00000000-0000-0000-0000-000000000000}"/>
  <bookViews>
    <workbookView xWindow="28680" yWindow="-120" windowWidth="24240" windowHeight="13020" firstSheet="5" activeTab="5" xr2:uid="{D335B977-92DE-4D86-827B-D57DAFBBFD6D}"/>
  </bookViews>
  <sheets>
    <sheet name="EventBudget" sheetId="1" r:id="rId1"/>
    <sheet name="Registration" sheetId="3" r:id="rId2"/>
    <sheet name="Sponsorship" sheetId="5" r:id="rId3"/>
    <sheet name="OtherRevenue" sheetId="4" r:id="rId4"/>
    <sheet name="Faculty" sheetId="2" r:id="rId5"/>
    <sheet name="Meals" sheetId="10" r:id="rId6"/>
    <sheet name="Housing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0" l="1"/>
  <c r="H5" i="10"/>
  <c r="H4" i="10"/>
  <c r="D15" i="1"/>
  <c r="D14" i="1"/>
  <c r="C13" i="1"/>
  <c r="B13" i="1"/>
  <c r="D13" i="1" s="1"/>
  <c r="E11" i="11"/>
  <c r="D11" i="11"/>
  <c r="D8" i="11"/>
  <c r="D7" i="11"/>
  <c r="D6" i="11"/>
  <c r="D5" i="11"/>
  <c r="D4" i="11"/>
  <c r="D3" i="11"/>
  <c r="D2" i="11"/>
  <c r="C7" i="2"/>
  <c r="B12" i="1" s="1"/>
  <c r="D12" i="1" s="1"/>
  <c r="G14" i="10"/>
  <c r="G13" i="10"/>
  <c r="I13" i="10" s="1"/>
  <c r="C5" i="1"/>
  <c r="B5" i="1"/>
  <c r="C4" i="1"/>
  <c r="B4" i="1"/>
  <c r="G5" i="4"/>
  <c r="C8" i="4"/>
  <c r="E8" i="4"/>
  <c r="F4" i="4"/>
  <c r="D4" i="4"/>
  <c r="F3" i="4"/>
  <c r="G3" i="4" s="1"/>
  <c r="D3" i="4"/>
  <c r="B3" i="1"/>
  <c r="G9" i="5"/>
  <c r="G8" i="5"/>
  <c r="G7" i="5"/>
  <c r="G6" i="5"/>
  <c r="G5" i="5"/>
  <c r="G4" i="5"/>
  <c r="G3" i="5"/>
  <c r="G2" i="5"/>
  <c r="F12" i="5"/>
  <c r="C3" i="1" s="1"/>
  <c r="D12" i="5"/>
  <c r="F9" i="5"/>
  <c r="F8" i="5"/>
  <c r="F7" i="5"/>
  <c r="F6" i="5"/>
  <c r="F5" i="5"/>
  <c r="F4" i="5"/>
  <c r="F3" i="5"/>
  <c r="F2" i="5"/>
  <c r="D9" i="5"/>
  <c r="D8" i="5"/>
  <c r="D7" i="5"/>
  <c r="D6" i="5"/>
  <c r="D5" i="5"/>
  <c r="D4" i="5"/>
  <c r="D3" i="5"/>
  <c r="D2" i="5"/>
  <c r="E7" i="3"/>
  <c r="F5" i="3"/>
  <c r="F4" i="3"/>
  <c r="F3" i="3"/>
  <c r="F2" i="3"/>
  <c r="D4" i="3"/>
  <c r="G12" i="5" l="1"/>
  <c r="H13" i="10"/>
  <c r="J13" i="10" s="1"/>
  <c r="H16" i="10"/>
  <c r="G16" i="10"/>
  <c r="F7" i="3"/>
  <c r="C2" i="1" s="1"/>
  <c r="G4" i="3"/>
  <c r="D4" i="1"/>
  <c r="D8" i="4"/>
  <c r="F8" i="4"/>
  <c r="G4" i="4"/>
  <c r="G8" i="4" s="1"/>
  <c r="D5" i="1"/>
  <c r="I14" i="10" l="1"/>
  <c r="I16" i="10" l="1"/>
  <c r="J14" i="10"/>
  <c r="J16" i="10" s="1"/>
  <c r="C11" i="1" s="1"/>
  <c r="D18" i="1"/>
  <c r="G5" i="10" l="1"/>
  <c r="G4" i="10"/>
  <c r="G8" i="10" l="1"/>
  <c r="I4" i="10"/>
  <c r="D17" i="1"/>
  <c r="D16" i="1"/>
  <c r="D19" i="1"/>
  <c r="J4" i="10" l="1"/>
  <c r="I5" i="10"/>
  <c r="J5" i="10" s="1"/>
  <c r="H8" i="10"/>
  <c r="C7" i="3"/>
  <c r="J8" i="10" l="1"/>
  <c r="B11" i="1" s="1"/>
  <c r="D11" i="1" s="1"/>
  <c r="I8" i="10"/>
  <c r="D9" i="1" l="1"/>
  <c r="B7" i="2" l="1"/>
  <c r="B10" i="1" s="1"/>
  <c r="D10" i="1" s="1"/>
  <c r="D3" i="1"/>
  <c r="C6" i="1"/>
  <c r="D5" i="3"/>
  <c r="G5" i="3" s="1"/>
  <c r="D3" i="3"/>
  <c r="G3" i="3" s="1"/>
  <c r="D2" i="3"/>
  <c r="G2" i="3" s="1"/>
  <c r="B20" i="1" l="1"/>
  <c r="G7" i="3"/>
  <c r="D20" i="1"/>
  <c r="C20" i="1"/>
  <c r="C22" i="1" s="1"/>
  <c r="D7" i="3"/>
  <c r="B2" i="1" s="1"/>
  <c r="D2" i="1" l="1"/>
  <c r="B6" i="1" l="1"/>
  <c r="B22" i="1" s="1"/>
  <c r="D6" i="1"/>
</calcChain>
</file>

<file path=xl/sharedStrings.xml><?xml version="1.0" encoding="utf-8"?>
<sst xmlns="http://schemas.openxmlformats.org/spreadsheetml/2006/main" count="133" uniqueCount="99">
  <si>
    <t>REVENUE</t>
  </si>
  <si>
    <t>Budget</t>
  </si>
  <si>
    <t>Actual</t>
  </si>
  <si>
    <t>Budget vs Actual</t>
  </si>
  <si>
    <t>Notes</t>
  </si>
  <si>
    <t>Registrations</t>
  </si>
  <si>
    <t>Sponsorships</t>
  </si>
  <si>
    <t>Concert Tickets</t>
  </si>
  <si>
    <t>Silent Auction</t>
  </si>
  <si>
    <t>TOTAL REVENUE</t>
  </si>
  <si>
    <t>EXPENSE</t>
  </si>
  <si>
    <t>Venue</t>
  </si>
  <si>
    <t>Personnel</t>
  </si>
  <si>
    <t xml:space="preserve">Meals </t>
  </si>
  <si>
    <t>incl meals, service charges, tax</t>
  </si>
  <si>
    <t>Travel Stipend</t>
  </si>
  <si>
    <t xml:space="preserve">Hotel </t>
  </si>
  <si>
    <t>For faculty &amp; planning team</t>
  </si>
  <si>
    <t>Licensing</t>
  </si>
  <si>
    <t>Livestreaming</t>
  </si>
  <si>
    <t>Videographer, designated internet hardline</t>
  </si>
  <si>
    <t>Printing</t>
  </si>
  <si>
    <t>Gifts (give-a-ways)</t>
  </si>
  <si>
    <t>Awards</t>
  </si>
  <si>
    <t>Equipment (trucks rental, etc)</t>
  </si>
  <si>
    <t>Includes truck rental, gas, driver meals)</t>
  </si>
  <si>
    <t>TOTAL EXPENSE</t>
  </si>
  <si>
    <t>NET</t>
  </si>
  <si>
    <t>Registration Choices</t>
  </si>
  <si>
    <t>Cost</t>
  </si>
  <si>
    <t>Expected #</t>
  </si>
  <si>
    <t>Total Budget</t>
  </si>
  <si>
    <t>Actual #</t>
  </si>
  <si>
    <t>Total Actual</t>
  </si>
  <si>
    <t>Ticket option 1-HMA Member</t>
  </si>
  <si>
    <t>Ticket option 2</t>
  </si>
  <si>
    <t>Ticket option 3- HMA Member</t>
  </si>
  <si>
    <t>Ticket option 4</t>
  </si>
  <si>
    <t>Sponsor Level</t>
  </si>
  <si>
    <t>Amount</t>
  </si>
  <si>
    <t>Budget #</t>
  </si>
  <si>
    <t>Subtotal Budget</t>
  </si>
  <si>
    <t>Actual Revenue</t>
  </si>
  <si>
    <t>Option 1</t>
  </si>
  <si>
    <t>Option 2</t>
  </si>
  <si>
    <t>Option 3</t>
  </si>
  <si>
    <t>Option 4</t>
  </si>
  <si>
    <t>Program Ad 1-back cover</t>
  </si>
  <si>
    <t>Program Ad 2-full page</t>
  </si>
  <si>
    <t>Program Ad 3-half page</t>
  </si>
  <si>
    <t>Program Ad 4-quarter page</t>
  </si>
  <si>
    <t>Item</t>
  </si>
  <si>
    <t>Rate</t>
  </si>
  <si>
    <t>Budgeted #</t>
  </si>
  <si>
    <t>Budgeted Revenue</t>
  </si>
  <si>
    <t>T-Shirt Sales</t>
  </si>
  <si>
    <t>Name</t>
  </si>
  <si>
    <t>Fee</t>
  </si>
  <si>
    <t>W9 Received</t>
  </si>
  <si>
    <t>Signed Agreement Received</t>
  </si>
  <si>
    <t>Instructor 1</t>
  </si>
  <si>
    <t>Instructor 2</t>
  </si>
  <si>
    <t>Instructor 3</t>
  </si>
  <si>
    <t>Instructor 4</t>
  </si>
  <si>
    <t>BUDGET</t>
  </si>
  <si>
    <t>Date</t>
  </si>
  <si>
    <t>Day</t>
  </si>
  <si>
    <t>Time</t>
  </si>
  <si>
    <t>Event</t>
  </si>
  <si>
    <t>Pax</t>
  </si>
  <si>
    <t>Cost pp</t>
  </si>
  <si>
    <t>Subtotal</t>
  </si>
  <si>
    <t>Gratuity or Service Charge</t>
  </si>
  <si>
    <t>Tax</t>
  </si>
  <si>
    <t>Total</t>
  </si>
  <si>
    <t>Menu</t>
  </si>
  <si>
    <t>Event Order</t>
  </si>
  <si>
    <t>Day 1</t>
  </si>
  <si>
    <t>Saturday</t>
  </si>
  <si>
    <t>5:30PM-7:00PM</t>
  </si>
  <si>
    <t>Dinner</t>
  </si>
  <si>
    <t>registration + instructors</t>
  </si>
  <si>
    <t>Day 2</t>
  </si>
  <si>
    <t>Sunday</t>
  </si>
  <si>
    <t>12:30PM-1:30PM</t>
  </si>
  <si>
    <t>Lunch</t>
  </si>
  <si>
    <t>ACTUAL</t>
  </si>
  <si>
    <t>Hotels</t>
  </si>
  <si>
    <t># of nights</t>
  </si>
  <si>
    <t>Rate per night</t>
  </si>
  <si>
    <t>Total Hotel Budget</t>
  </si>
  <si>
    <t>Total Hotel Actual</t>
  </si>
  <si>
    <t>Faculty 1</t>
  </si>
  <si>
    <t>Faculty 2</t>
  </si>
  <si>
    <t>Faculty 3</t>
  </si>
  <si>
    <t>Faculty 4</t>
  </si>
  <si>
    <t>Planning Team 1</t>
  </si>
  <si>
    <t>Planning Team 2</t>
  </si>
  <si>
    <t>Planning Team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</si>
</sst>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2" fillId="0" borderId="1" xfId="0" applyFont="1" applyBorder="1"/>
    <xf numFmtId="0" fontId="3" fillId="0" borderId="0" xfId="0" applyFont="1"/>
    <xf numFmtId="6" fontId="2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8" fontId="3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0" fontId="0" fillId="0" borderId="7" xfId="0" applyBorder="1"/>
    <xf numFmtId="44" fontId="0" fillId="0" borderId="1" xfId="0" applyNumberFormat="1" applyBorder="1"/>
    <xf numFmtId="44" fontId="0" fillId="0" borderId="0" xfId="0" applyNumberFormat="1"/>
    <xf numFmtId="0" fontId="0" fillId="0" borderId="5" xfId="0" applyBorder="1"/>
    <xf numFmtId="44" fontId="0" fillId="0" borderId="4" xfId="0" applyNumberFormat="1" applyBorder="1"/>
    <xf numFmtId="44" fontId="0" fillId="0" borderId="2" xfId="0" applyNumberForma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8" fontId="0" fillId="0" borderId="2" xfId="0" applyNumberFormat="1" applyBorder="1" applyAlignment="1">
      <alignment horizontal="left"/>
    </xf>
    <xf numFmtId="0" fontId="1" fillId="2" borderId="7" xfId="0" applyFont="1" applyFill="1" applyBorder="1"/>
    <xf numFmtId="0" fontId="0" fillId="0" borderId="7" xfId="0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8" fontId="0" fillId="0" borderId="1" xfId="0" applyNumberFormat="1" applyBorder="1"/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44" fontId="0" fillId="0" borderId="10" xfId="0" applyNumberFormat="1" applyBorder="1" applyAlignment="1">
      <alignment wrapText="1"/>
    </xf>
    <xf numFmtId="44" fontId="0" fillId="0" borderId="6" xfId="0" applyNumberFormat="1" applyBorder="1"/>
    <xf numFmtId="44" fontId="0" fillId="0" borderId="1" xfId="0" applyNumberFormat="1" applyBorder="1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 applyAlignment="1">
      <alignment wrapText="1"/>
    </xf>
    <xf numFmtId="44" fontId="1" fillId="2" borderId="8" xfId="0" applyNumberFormat="1" applyFont="1" applyFill="1" applyBorder="1"/>
    <xf numFmtId="44" fontId="1" fillId="2" borderId="8" xfId="0" applyNumberFormat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6" fontId="0" fillId="0" borderId="1" xfId="0" applyNumberFormat="1" applyBorder="1"/>
    <xf numFmtId="0" fontId="1" fillId="4" borderId="7" xfId="0" applyFont="1" applyFill="1" applyBorder="1"/>
    <xf numFmtId="164" fontId="1" fillId="4" borderId="1" xfId="0" applyNumberFormat="1" applyFont="1" applyFill="1" applyBorder="1"/>
    <xf numFmtId="0" fontId="6" fillId="0" borderId="1" xfId="0" applyFont="1" applyBorder="1"/>
    <xf numFmtId="0" fontId="5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5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6" xfId="0" applyNumberFormat="1" applyBorder="1" applyAlignment="1">
      <alignment horizontal="left"/>
    </xf>
    <xf numFmtId="0" fontId="0" fillId="0" borderId="9" xfId="0" applyBorder="1"/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44" fontId="0" fillId="5" borderId="1" xfId="0" applyNumberFormat="1" applyFill="1" applyBorder="1"/>
    <xf numFmtId="44" fontId="0" fillId="5" borderId="1" xfId="0" applyNumberFormat="1" applyFill="1" applyBorder="1" applyAlignment="1">
      <alignment wrapText="1"/>
    </xf>
    <xf numFmtId="0" fontId="0" fillId="0" borderId="7" xfId="0" applyBorder="1" applyAlignment="1">
      <alignment horizontal="left" vertical="top"/>
    </xf>
    <xf numFmtId="15" fontId="0" fillId="0" borderId="7" xfId="0" applyNumberFormat="1" applyBorder="1" applyAlignment="1">
      <alignment horizontal="left" vertical="top"/>
    </xf>
    <xf numFmtId="15" fontId="1" fillId="0" borderId="7" xfId="0" applyNumberFormat="1" applyFont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left" vertical="top"/>
    </xf>
    <xf numFmtId="1" fontId="0" fillId="0" borderId="1" xfId="0" applyNumberFormat="1" applyBorder="1"/>
    <xf numFmtId="1" fontId="1" fillId="0" borderId="1" xfId="0" applyNumberFormat="1" applyFont="1" applyBorder="1"/>
    <xf numFmtId="1" fontId="0" fillId="0" borderId="0" xfId="0" applyNumberFormat="1"/>
    <xf numFmtId="0" fontId="1" fillId="4" borderId="1" xfId="0" applyFont="1" applyFill="1" applyBorder="1" applyAlignment="1">
      <alignment wrapText="1"/>
    </xf>
    <xf numFmtId="44" fontId="0" fillId="0" borderId="11" xfId="0" applyNumberFormat="1" applyBorder="1"/>
    <xf numFmtId="44" fontId="0" fillId="0" borderId="12" xfId="0" applyNumberFormat="1" applyBorder="1" applyAlignment="1">
      <alignment wrapText="1"/>
    </xf>
    <xf numFmtId="44" fontId="0" fillId="0" borderId="11" xfId="0" applyNumberForma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5" fontId="0" fillId="0" borderId="3" xfId="0" applyNumberFormat="1" applyBorder="1"/>
    <xf numFmtId="0" fontId="0" fillId="2" borderId="1" xfId="0" applyFill="1" applyBorder="1" applyAlignment="1">
      <alignment horizontal="left"/>
    </xf>
    <xf numFmtId="165" fontId="0" fillId="2" borderId="3" xfId="0" applyNumberFormat="1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165" fontId="0" fillId="2" borderId="7" xfId="0" applyNumberFormat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2B-5E3D-4B9C-96F4-821E016AA984}">
  <sheetPr>
    <pageSetUpPr fitToPage="1"/>
  </sheetPr>
  <dimension ref="A1:E23"/>
  <sheetViews>
    <sheetView zoomScale="120" zoomScaleNormal="120" workbookViewId="0">
      <selection activeCell="B10" sqref="B10"/>
    </sheetView>
  </sheetViews>
  <sheetFormatPr defaultColWidth="9.140625" defaultRowHeight="15" customHeight="1"/>
  <cols>
    <col min="1" max="1" width="37.140625" style="21" customWidth="1"/>
    <col min="2" max="2" width="14.42578125" style="21" customWidth="1"/>
    <col min="3" max="3" width="22.140625" style="21" customWidth="1"/>
    <col min="4" max="4" width="19.7109375" style="21" customWidth="1"/>
    <col min="5" max="5" width="43.7109375" style="41" customWidth="1"/>
    <col min="6" max="16384" width="9.140625" style="21"/>
  </cols>
  <sheetData>
    <row r="1" spans="1:5" ht="15" customHeight="1">
      <c r="A1" s="42" t="s">
        <v>0</v>
      </c>
      <c r="B1" s="43" t="s">
        <v>1</v>
      </c>
      <c r="C1" s="43" t="s">
        <v>2</v>
      </c>
      <c r="D1" s="43" t="s">
        <v>3</v>
      </c>
      <c r="E1" s="44" t="s">
        <v>4</v>
      </c>
    </row>
    <row r="2" spans="1:5" ht="15" customHeight="1">
      <c r="A2" s="24" t="s">
        <v>5</v>
      </c>
      <c r="B2" s="24">
        <f>Registration!D7</f>
        <v>19700</v>
      </c>
      <c r="C2" s="24">
        <f>Registration!F7</f>
        <v>19300</v>
      </c>
      <c r="D2" s="24">
        <f t="shared" ref="D2:D5" si="0">C2-B2</f>
        <v>-400</v>
      </c>
      <c r="E2" s="37"/>
    </row>
    <row r="3" spans="1:5" ht="15" customHeight="1">
      <c r="A3" s="24" t="s">
        <v>6</v>
      </c>
      <c r="B3" s="24">
        <f>Sponsorship!D12</f>
        <v>2530</v>
      </c>
      <c r="C3" s="24">
        <f>Sponsorship!F12</f>
        <v>2200</v>
      </c>
      <c r="D3" s="24">
        <f t="shared" si="0"/>
        <v>-330</v>
      </c>
      <c r="E3" s="37"/>
    </row>
    <row r="4" spans="1:5" ht="15" customHeight="1">
      <c r="A4" s="38" t="s">
        <v>7</v>
      </c>
      <c r="B4" s="38">
        <f>OtherRevenue!D3</f>
        <v>1200</v>
      </c>
      <c r="C4" s="38">
        <f>OtherRevenue!F3</f>
        <v>1320</v>
      </c>
      <c r="D4" s="38">
        <f t="shared" si="0"/>
        <v>120</v>
      </c>
      <c r="E4" s="37"/>
    </row>
    <row r="5" spans="1:5" ht="15" customHeight="1" thickBot="1">
      <c r="A5" s="75" t="s">
        <v>8</v>
      </c>
      <c r="B5" s="75">
        <f>OtherRevenue!D5</f>
        <v>300</v>
      </c>
      <c r="C5" s="75">
        <f>OtherRevenue!F5</f>
        <v>350</v>
      </c>
      <c r="D5" s="75">
        <f t="shared" si="0"/>
        <v>50</v>
      </c>
      <c r="E5" s="76"/>
    </row>
    <row r="6" spans="1:5" ht="15" customHeight="1">
      <c r="A6" s="20" t="s">
        <v>9</v>
      </c>
      <c r="B6" s="24">
        <f>SUM(B2:B5)</f>
        <v>23730</v>
      </c>
      <c r="C6" s="24">
        <f>SUM(C2:C5)</f>
        <v>23170</v>
      </c>
      <c r="D6" s="24">
        <f>SUM(D2:D5)</f>
        <v>-560</v>
      </c>
      <c r="E6" s="39"/>
    </row>
    <row r="7" spans="1:5" ht="15" customHeight="1">
      <c r="A7" s="20"/>
      <c r="B7" s="48"/>
      <c r="C7" s="48"/>
      <c r="D7" s="20"/>
      <c r="E7" s="39"/>
    </row>
    <row r="8" spans="1:5" ht="15" customHeight="1">
      <c r="A8" s="45" t="s">
        <v>10</v>
      </c>
      <c r="B8" s="46" t="s">
        <v>1</v>
      </c>
      <c r="C8" s="46" t="s">
        <v>2</v>
      </c>
      <c r="D8" s="46" t="s">
        <v>3</v>
      </c>
      <c r="E8" s="44" t="s">
        <v>4</v>
      </c>
    </row>
    <row r="9" spans="1:5" ht="15" customHeight="1">
      <c r="A9" s="20" t="s">
        <v>11</v>
      </c>
      <c r="B9" s="20">
        <v>1500</v>
      </c>
      <c r="C9" s="20">
        <v>1500</v>
      </c>
      <c r="D9" s="20">
        <f t="shared" ref="D9:D10" si="1">B9-C9</f>
        <v>0</v>
      </c>
      <c r="E9" s="39"/>
    </row>
    <row r="10" spans="1:5" ht="15" customHeight="1">
      <c r="A10" s="20" t="s">
        <v>12</v>
      </c>
      <c r="B10" s="20">
        <f>Faculty!B7</f>
        <v>2900</v>
      </c>
      <c r="C10" s="20">
        <v>3000</v>
      </c>
      <c r="D10" s="20">
        <f t="shared" si="1"/>
        <v>-100</v>
      </c>
      <c r="E10" s="40"/>
    </row>
    <row r="11" spans="1:5" ht="15" customHeight="1">
      <c r="A11" s="20" t="s">
        <v>13</v>
      </c>
      <c r="B11" s="20">
        <f>Meals!J8</f>
        <v>4536.9740000000002</v>
      </c>
      <c r="C11" s="20">
        <f>Meals!J16</f>
        <v>4295.3599999999997</v>
      </c>
      <c r="D11" s="20">
        <f>B11-C11</f>
        <v>241.61400000000049</v>
      </c>
      <c r="E11" s="40" t="s">
        <v>14</v>
      </c>
    </row>
    <row r="12" spans="1:5" ht="15" customHeight="1">
      <c r="A12" s="39" t="s">
        <v>15</v>
      </c>
      <c r="B12" s="20">
        <f>Faculty!C7</f>
        <v>1200</v>
      </c>
      <c r="C12" s="20">
        <v>550</v>
      </c>
      <c r="D12" s="20">
        <f t="shared" ref="D12:D15" si="2">B12-C12</f>
        <v>650</v>
      </c>
      <c r="E12" s="39"/>
    </row>
    <row r="13" spans="1:5" ht="15" customHeight="1">
      <c r="A13" s="39" t="s">
        <v>16</v>
      </c>
      <c r="B13" s="20">
        <f>Housing!D11</f>
        <v>3000</v>
      </c>
      <c r="C13" s="20">
        <f>Housing!E11</f>
        <v>3094</v>
      </c>
      <c r="D13" s="20">
        <f t="shared" si="2"/>
        <v>-94</v>
      </c>
      <c r="E13" s="39" t="s">
        <v>17</v>
      </c>
    </row>
    <row r="14" spans="1:5" ht="15" customHeight="1">
      <c r="A14" s="20" t="s">
        <v>18</v>
      </c>
      <c r="B14" s="20">
        <v>400</v>
      </c>
      <c r="C14" s="20">
        <v>400</v>
      </c>
      <c r="D14" s="20">
        <f t="shared" si="2"/>
        <v>0</v>
      </c>
      <c r="E14" s="39"/>
    </row>
    <row r="15" spans="1:5" ht="15" customHeight="1">
      <c r="A15" s="20" t="s">
        <v>19</v>
      </c>
      <c r="B15" s="20">
        <v>2000</v>
      </c>
      <c r="C15" s="20">
        <v>2125</v>
      </c>
      <c r="D15" s="20">
        <f t="shared" si="2"/>
        <v>-125</v>
      </c>
      <c r="E15" s="39" t="s">
        <v>20</v>
      </c>
    </row>
    <row r="16" spans="1:5" ht="15" customHeight="1">
      <c r="A16" s="20" t="s">
        <v>21</v>
      </c>
      <c r="B16" s="20">
        <v>500</v>
      </c>
      <c r="C16" s="20">
        <v>485</v>
      </c>
      <c r="D16" s="20">
        <f t="shared" ref="D16:D19" si="3">B16-C16</f>
        <v>15</v>
      </c>
      <c r="E16" s="39"/>
    </row>
    <row r="17" spans="1:5" ht="15" customHeight="1">
      <c r="A17" s="20" t="s">
        <v>22</v>
      </c>
      <c r="B17" s="20">
        <v>1000</v>
      </c>
      <c r="C17" s="20">
        <v>1225</v>
      </c>
      <c r="D17" s="20">
        <f t="shared" si="3"/>
        <v>-225</v>
      </c>
      <c r="E17" s="39"/>
    </row>
    <row r="18" spans="1:5" ht="15" customHeight="1">
      <c r="A18" s="20" t="s">
        <v>23</v>
      </c>
      <c r="B18" s="20">
        <v>100</v>
      </c>
      <c r="C18" s="20">
        <v>125</v>
      </c>
      <c r="D18" s="20">
        <f t="shared" si="3"/>
        <v>-25</v>
      </c>
      <c r="E18" s="39"/>
    </row>
    <row r="19" spans="1:5" ht="15" customHeight="1" thickBot="1">
      <c r="A19" s="75" t="s">
        <v>24</v>
      </c>
      <c r="B19" s="75">
        <v>3000</v>
      </c>
      <c r="C19" s="75">
        <v>3150</v>
      </c>
      <c r="D19" s="75">
        <f t="shared" si="3"/>
        <v>-150</v>
      </c>
      <c r="E19" s="77" t="s">
        <v>25</v>
      </c>
    </row>
    <row r="20" spans="1:5" ht="15" customHeight="1">
      <c r="A20" s="23" t="s">
        <v>26</v>
      </c>
      <c r="B20" s="20">
        <f>SUM(B9:B19)</f>
        <v>20136.974000000002</v>
      </c>
      <c r="C20" s="20">
        <f>SUM(C9:C19)</f>
        <v>19949.36</v>
      </c>
      <c r="D20" s="20">
        <f>SUM(D9:D19)</f>
        <v>187.61400000000049</v>
      </c>
      <c r="E20" s="39"/>
    </row>
    <row r="21" spans="1:5" ht="15" customHeight="1">
      <c r="A21" s="20"/>
      <c r="B21" s="20"/>
      <c r="C21" s="20"/>
      <c r="D21" s="20"/>
      <c r="E21" s="39"/>
    </row>
    <row r="22" spans="1:5" ht="15" customHeight="1">
      <c r="A22" s="65" t="s">
        <v>27</v>
      </c>
      <c r="B22" s="65">
        <f>B6-B20</f>
        <v>3593.025999999998</v>
      </c>
      <c r="C22" s="65">
        <f>C6-C20</f>
        <v>3220.6399999999994</v>
      </c>
      <c r="D22" s="65"/>
      <c r="E22" s="66"/>
    </row>
    <row r="23" spans="1:5" ht="15" customHeight="1">
      <c r="A23" s="20"/>
      <c r="B23" s="20"/>
      <c r="C23" s="20"/>
      <c r="D23" s="20"/>
      <c r="E23" s="39"/>
    </row>
  </sheetData>
  <pageMargins left="0.7" right="0.7" top="0.75" bottom="0.75" header="0.3" footer="0.3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399D-C215-401A-A5EB-71239ADD6794}">
  <dimension ref="A1:H7"/>
  <sheetViews>
    <sheetView zoomScale="110" zoomScaleNormal="110" workbookViewId="0">
      <selection activeCell="G1" sqref="G1"/>
    </sheetView>
  </sheetViews>
  <sheetFormatPr defaultRowHeight="15"/>
  <cols>
    <col min="1" max="1" width="30.85546875" customWidth="1"/>
    <col min="2" max="2" width="10.5703125" customWidth="1"/>
    <col min="3" max="3" width="13.7109375" customWidth="1"/>
    <col min="4" max="4" width="14.7109375" customWidth="1"/>
    <col min="5" max="5" width="13.140625" customWidth="1"/>
    <col min="6" max="6" width="14.28515625" customWidth="1"/>
    <col min="7" max="7" width="14.7109375" customWidth="1"/>
  </cols>
  <sheetData>
    <row r="1" spans="1:8" ht="39.75" customHeight="1">
      <c r="A1" s="8" t="s">
        <v>28</v>
      </c>
      <c r="B1" s="47" t="s">
        <v>29</v>
      </c>
      <c r="C1" s="47" t="s">
        <v>30</v>
      </c>
      <c r="D1" s="78" t="s">
        <v>31</v>
      </c>
      <c r="E1" s="47" t="s">
        <v>32</v>
      </c>
      <c r="F1" s="47" t="s">
        <v>33</v>
      </c>
      <c r="G1" s="78" t="s">
        <v>3</v>
      </c>
      <c r="H1" s="9"/>
    </row>
    <row r="2" spans="1:8" ht="15.75">
      <c r="A2" s="4" t="s">
        <v>34</v>
      </c>
      <c r="B2" s="6">
        <v>150</v>
      </c>
      <c r="C2" s="4">
        <v>75</v>
      </c>
      <c r="D2" s="6">
        <f t="shared" ref="D2:D5" si="0">B2*C2</f>
        <v>11250</v>
      </c>
      <c r="E2" s="1">
        <v>80</v>
      </c>
      <c r="F2" s="48">
        <f>E2*B2</f>
        <v>12000</v>
      </c>
      <c r="G2" s="48">
        <f>F2-D2</f>
        <v>750</v>
      </c>
    </row>
    <row r="3" spans="1:8" ht="15.75">
      <c r="A3" s="4" t="s">
        <v>35</v>
      </c>
      <c r="B3" s="6">
        <v>175</v>
      </c>
      <c r="C3" s="4">
        <v>25</v>
      </c>
      <c r="D3" s="6">
        <f t="shared" si="0"/>
        <v>4375</v>
      </c>
      <c r="E3" s="1">
        <v>20</v>
      </c>
      <c r="F3" s="48">
        <f>E3*B3</f>
        <v>3500</v>
      </c>
      <c r="G3" s="48">
        <f t="shared" ref="G3:G5" si="1">F3-D3</f>
        <v>-875</v>
      </c>
    </row>
    <row r="4" spans="1:8" ht="15.75">
      <c r="A4" s="4" t="s">
        <v>36</v>
      </c>
      <c r="B4" s="6">
        <v>55</v>
      </c>
      <c r="C4" s="4">
        <v>40</v>
      </c>
      <c r="D4" s="6">
        <f t="shared" si="0"/>
        <v>2200</v>
      </c>
      <c r="E4" s="1">
        <v>35</v>
      </c>
      <c r="F4" s="48">
        <f>E4*B4</f>
        <v>1925</v>
      </c>
      <c r="G4" s="48">
        <f t="shared" si="1"/>
        <v>-275</v>
      </c>
    </row>
    <row r="5" spans="1:8" ht="15.75">
      <c r="A5" s="4" t="s">
        <v>37</v>
      </c>
      <c r="B5" s="6">
        <v>75</v>
      </c>
      <c r="C5" s="4">
        <v>25</v>
      </c>
      <c r="D5" s="6">
        <f t="shared" si="0"/>
        <v>1875</v>
      </c>
      <c r="E5" s="1">
        <v>25</v>
      </c>
      <c r="F5" s="48">
        <f>E5*B5</f>
        <v>1875</v>
      </c>
      <c r="G5" s="48">
        <f t="shared" si="1"/>
        <v>0</v>
      </c>
    </row>
    <row r="6" spans="1:8" ht="15.75">
      <c r="A6" s="4"/>
      <c r="B6" s="6"/>
      <c r="C6" s="4"/>
      <c r="D6" s="6"/>
      <c r="E6" s="1"/>
      <c r="F6" s="1"/>
      <c r="G6" s="1"/>
    </row>
    <row r="7" spans="1:8" ht="15.75">
      <c r="A7" s="7"/>
      <c r="B7" s="7"/>
      <c r="C7" s="7">
        <f>SUM(C2:C6)</f>
        <v>165</v>
      </c>
      <c r="D7" s="6">
        <f>SUM(D2:D6)</f>
        <v>19700</v>
      </c>
      <c r="E7" s="1">
        <f>SUM(E2:E5)</f>
        <v>160</v>
      </c>
      <c r="F7" s="48">
        <f>SUM(F2:F5)</f>
        <v>19300</v>
      </c>
      <c r="G7" s="48">
        <f>SUM(G2:G5)</f>
        <v>-400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3E30-BF81-47C3-B8FE-2DD3350DC6F8}">
  <sheetPr>
    <pageSetUpPr fitToPage="1"/>
  </sheetPr>
  <dimension ref="A1:G12"/>
  <sheetViews>
    <sheetView zoomScale="120" zoomScaleNormal="120" workbookViewId="0">
      <selection activeCell="E9" sqref="E9"/>
    </sheetView>
  </sheetViews>
  <sheetFormatPr defaultRowHeight="15"/>
  <cols>
    <col min="1" max="1" width="24.42578125" customWidth="1"/>
    <col min="2" max="2" width="10.85546875" style="3" customWidth="1"/>
    <col min="3" max="3" width="9.5703125" customWidth="1"/>
    <col min="4" max="4" width="14.5703125" customWidth="1"/>
    <col min="5" max="5" width="9.42578125" customWidth="1"/>
    <col min="6" max="6" width="13.140625" customWidth="1"/>
    <col min="7" max="7" width="14.42578125" customWidth="1"/>
  </cols>
  <sheetData>
    <row r="1" spans="1:7" ht="30">
      <c r="A1" s="49" t="s">
        <v>38</v>
      </c>
      <c r="B1" s="50" t="s">
        <v>39</v>
      </c>
      <c r="C1" s="74" t="s">
        <v>40</v>
      </c>
      <c r="D1" s="74" t="s">
        <v>41</v>
      </c>
      <c r="E1" s="74" t="s">
        <v>32</v>
      </c>
      <c r="F1" s="74" t="s">
        <v>42</v>
      </c>
      <c r="G1" s="74" t="s">
        <v>3</v>
      </c>
    </row>
    <row r="2" spans="1:7">
      <c r="A2" s="22" t="s">
        <v>43</v>
      </c>
      <c r="B2" s="2">
        <v>1000</v>
      </c>
      <c r="C2" s="51">
        <v>1</v>
      </c>
      <c r="D2" s="2">
        <f>B2*C2</f>
        <v>1000</v>
      </c>
      <c r="E2" s="1">
        <v>0</v>
      </c>
      <c r="F2" s="2">
        <f>D2*E2</f>
        <v>0</v>
      </c>
      <c r="G2" s="2">
        <f>F2-D2</f>
        <v>-1000</v>
      </c>
    </row>
    <row r="3" spans="1:7">
      <c r="A3" s="12" t="s">
        <v>44</v>
      </c>
      <c r="B3" s="2">
        <v>500</v>
      </c>
      <c r="C3" s="51">
        <v>1</v>
      </c>
      <c r="D3" s="2">
        <f t="shared" ref="D3:D9" si="0">B3*C3</f>
        <v>500</v>
      </c>
      <c r="E3" s="1">
        <v>1</v>
      </c>
      <c r="F3" s="2">
        <f t="shared" ref="F3:F9" si="1">D3*E3</f>
        <v>500</v>
      </c>
      <c r="G3" s="2">
        <f t="shared" ref="G3:G9" si="2">F3-D3</f>
        <v>0</v>
      </c>
    </row>
    <row r="4" spans="1:7">
      <c r="A4" s="12" t="s">
        <v>45</v>
      </c>
      <c r="B4" s="2">
        <v>250</v>
      </c>
      <c r="C4" s="51">
        <v>1</v>
      </c>
      <c r="D4" s="2">
        <f t="shared" si="0"/>
        <v>250</v>
      </c>
      <c r="E4" s="1">
        <v>1</v>
      </c>
      <c r="F4" s="2">
        <f t="shared" si="1"/>
        <v>250</v>
      </c>
      <c r="G4" s="2">
        <f t="shared" si="2"/>
        <v>0</v>
      </c>
    </row>
    <row r="5" spans="1:7">
      <c r="A5" s="12" t="s">
        <v>46</v>
      </c>
      <c r="B5" s="2">
        <v>100</v>
      </c>
      <c r="C5" s="51">
        <v>2</v>
      </c>
      <c r="D5" s="2">
        <f t="shared" si="0"/>
        <v>200</v>
      </c>
      <c r="E5" s="1">
        <v>1</v>
      </c>
      <c r="F5" s="2">
        <f t="shared" si="1"/>
        <v>200</v>
      </c>
      <c r="G5" s="2">
        <f t="shared" si="2"/>
        <v>0</v>
      </c>
    </row>
    <row r="6" spans="1:7">
      <c r="A6" s="12" t="s">
        <v>47</v>
      </c>
      <c r="B6" s="2">
        <v>150</v>
      </c>
      <c r="C6" s="51">
        <v>1</v>
      </c>
      <c r="D6" s="2">
        <f t="shared" si="0"/>
        <v>150</v>
      </c>
      <c r="E6" s="1">
        <v>1</v>
      </c>
      <c r="F6" s="2">
        <f t="shared" si="1"/>
        <v>150</v>
      </c>
      <c r="G6" s="2">
        <f t="shared" si="2"/>
        <v>0</v>
      </c>
    </row>
    <row r="7" spans="1:7">
      <c r="A7" s="12" t="s">
        <v>48</v>
      </c>
      <c r="B7" s="2">
        <v>100</v>
      </c>
      <c r="C7" s="51">
        <v>2</v>
      </c>
      <c r="D7" s="2">
        <f t="shared" si="0"/>
        <v>200</v>
      </c>
      <c r="E7" s="1">
        <v>2</v>
      </c>
      <c r="F7" s="2">
        <f t="shared" si="1"/>
        <v>400</v>
      </c>
      <c r="G7" s="2">
        <f t="shared" si="2"/>
        <v>200</v>
      </c>
    </row>
    <row r="8" spans="1:7">
      <c r="A8" s="12" t="s">
        <v>49</v>
      </c>
      <c r="B8" s="2">
        <v>55</v>
      </c>
      <c r="C8" s="51">
        <v>2</v>
      </c>
      <c r="D8" s="2">
        <f t="shared" si="0"/>
        <v>110</v>
      </c>
      <c r="E8" s="1">
        <v>2</v>
      </c>
      <c r="F8" s="2">
        <f t="shared" si="1"/>
        <v>220</v>
      </c>
      <c r="G8" s="2">
        <f t="shared" si="2"/>
        <v>110</v>
      </c>
    </row>
    <row r="9" spans="1:7">
      <c r="A9" s="12" t="s">
        <v>50</v>
      </c>
      <c r="B9" s="2">
        <v>30</v>
      </c>
      <c r="C9" s="51">
        <v>4</v>
      </c>
      <c r="D9" s="2">
        <f t="shared" si="0"/>
        <v>120</v>
      </c>
      <c r="E9" s="1">
        <v>4</v>
      </c>
      <c r="F9" s="2">
        <f t="shared" si="1"/>
        <v>480</v>
      </c>
      <c r="G9" s="2">
        <f t="shared" si="2"/>
        <v>360</v>
      </c>
    </row>
    <row r="10" spans="1:7">
      <c r="A10" s="12"/>
      <c r="B10" s="2"/>
      <c r="C10" s="51"/>
      <c r="D10" s="52"/>
      <c r="E10" s="1"/>
      <c r="F10" s="1"/>
      <c r="G10" s="1"/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2"/>
      <c r="D12" s="2">
        <f>SUM(D2:D9)</f>
        <v>2530</v>
      </c>
      <c r="E12" s="2"/>
      <c r="F12" s="2">
        <f>SUM(F2:F9)</f>
        <v>2200</v>
      </c>
      <c r="G12" s="2">
        <f>SUM(G2:G9)</f>
        <v>-330</v>
      </c>
    </row>
  </sheetData>
  <pageMargins left="0.7" right="0.7" top="0.75" bottom="0.75" header="0.3" footer="0.3"/>
  <pageSetup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A0D5-0B90-4F7E-AB2B-700E0BEE1DCC}">
  <dimension ref="A1:G9"/>
  <sheetViews>
    <sheetView zoomScale="110" zoomScaleNormal="110" workbookViewId="0">
      <selection activeCell="G13" sqref="G13"/>
    </sheetView>
  </sheetViews>
  <sheetFormatPr defaultRowHeight="15"/>
  <cols>
    <col min="1" max="1" width="21.28515625" style="16" customWidth="1"/>
    <col min="2" max="2" width="12.85546875" style="3" customWidth="1"/>
    <col min="3" max="3" width="14.28515625" customWidth="1"/>
    <col min="4" max="4" width="21" customWidth="1"/>
    <col min="5" max="5" width="18.28515625" customWidth="1"/>
    <col min="6" max="6" width="18.5703125" customWidth="1"/>
    <col min="7" max="7" width="23.28515625" customWidth="1"/>
  </cols>
  <sheetData>
    <row r="1" spans="1:7">
      <c r="A1" s="55" t="s">
        <v>51</v>
      </c>
      <c r="B1" s="56" t="s">
        <v>52</v>
      </c>
      <c r="C1" s="57" t="s">
        <v>53</v>
      </c>
      <c r="D1" s="57" t="s">
        <v>54</v>
      </c>
      <c r="E1" s="57" t="s">
        <v>32</v>
      </c>
      <c r="F1" s="57" t="s">
        <v>42</v>
      </c>
      <c r="G1" s="57" t="s">
        <v>3</v>
      </c>
    </row>
    <row r="2" spans="1:7">
      <c r="A2" s="14"/>
      <c r="B2" s="53"/>
      <c r="C2" s="7"/>
      <c r="D2" s="7"/>
      <c r="E2" s="10"/>
      <c r="F2" s="7"/>
      <c r="G2" s="1"/>
    </row>
    <row r="3" spans="1:7">
      <c r="A3" s="14" t="s">
        <v>7</v>
      </c>
      <c r="B3" s="53">
        <v>12</v>
      </c>
      <c r="C3" s="7">
        <v>100</v>
      </c>
      <c r="D3" s="53">
        <f>B3*C3</f>
        <v>1200</v>
      </c>
      <c r="E3" s="7">
        <v>110</v>
      </c>
      <c r="F3" s="10">
        <f>B3*E3</f>
        <v>1320</v>
      </c>
      <c r="G3" s="34">
        <f>F3-D3</f>
        <v>120</v>
      </c>
    </row>
    <row r="4" spans="1:7">
      <c r="A4" s="14" t="s">
        <v>55</v>
      </c>
      <c r="B4" s="53">
        <v>10</v>
      </c>
      <c r="C4" s="7">
        <v>10</v>
      </c>
      <c r="D4" s="53">
        <f>B4*C4</f>
        <v>100</v>
      </c>
      <c r="E4" s="7">
        <v>8</v>
      </c>
      <c r="F4" s="10">
        <f>B4*E4</f>
        <v>80</v>
      </c>
      <c r="G4" s="34">
        <f>F4-D4</f>
        <v>-20</v>
      </c>
    </row>
    <row r="5" spans="1:7">
      <c r="A5" s="14" t="s">
        <v>8</v>
      </c>
      <c r="B5" s="53"/>
      <c r="C5" s="7"/>
      <c r="D5" s="53">
        <v>300</v>
      </c>
      <c r="E5" s="7"/>
      <c r="F5" s="10">
        <v>350</v>
      </c>
      <c r="G5" s="34">
        <f>F5-D5</f>
        <v>50</v>
      </c>
    </row>
    <row r="6" spans="1:7">
      <c r="A6" s="14"/>
      <c r="B6" s="53"/>
      <c r="C6" s="7"/>
      <c r="D6" s="7"/>
      <c r="E6" s="7"/>
      <c r="F6" s="10"/>
      <c r="G6" s="1"/>
    </row>
    <row r="7" spans="1:7">
      <c r="A7" s="14"/>
      <c r="B7" s="53"/>
      <c r="C7" s="7"/>
      <c r="D7" s="7"/>
      <c r="E7" s="7"/>
      <c r="F7" s="7"/>
      <c r="G7" s="1"/>
    </row>
    <row r="8" spans="1:7">
      <c r="A8" s="14"/>
      <c r="B8" s="53"/>
      <c r="C8" s="7">
        <f>SUM(C2:C7)</f>
        <v>110</v>
      </c>
      <c r="D8" s="53">
        <f>SUM(D2:D7)</f>
        <v>1600</v>
      </c>
      <c r="E8" s="7">
        <f>SUM(E2:E7)</f>
        <v>118</v>
      </c>
      <c r="F8" s="53">
        <f>SUM(F2:F7)</f>
        <v>1750</v>
      </c>
      <c r="G8" s="34">
        <f>SUM(G2:G7)</f>
        <v>150</v>
      </c>
    </row>
    <row r="9" spans="1:7">
      <c r="A9" s="15"/>
      <c r="B9" s="54"/>
      <c r="C9" s="5"/>
      <c r="D9" s="5"/>
      <c r="E9" s="5"/>
      <c r="F9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455C-859D-4CFE-897D-CD853444E475}">
  <dimension ref="A1:E7"/>
  <sheetViews>
    <sheetView zoomScale="110" zoomScaleNormal="110" workbookViewId="0">
      <selection activeCell="J6" sqref="J6"/>
    </sheetView>
  </sheetViews>
  <sheetFormatPr defaultRowHeight="15"/>
  <cols>
    <col min="1" max="1" width="23.140625" customWidth="1"/>
    <col min="2" max="2" width="10.5703125" style="18" customWidth="1"/>
    <col min="3" max="3" width="16.140625" customWidth="1"/>
    <col min="4" max="4" width="11.42578125" customWidth="1"/>
    <col min="5" max="5" width="20.42578125" customWidth="1"/>
  </cols>
  <sheetData>
    <row r="1" spans="1:5" ht="50.25" customHeight="1">
      <c r="A1" s="80" t="s">
        <v>56</v>
      </c>
      <c r="B1" s="81" t="s">
        <v>57</v>
      </c>
      <c r="C1" s="82" t="s">
        <v>15</v>
      </c>
      <c r="D1" s="83" t="s">
        <v>58</v>
      </c>
      <c r="E1" s="84" t="s">
        <v>59</v>
      </c>
    </row>
    <row r="2" spans="1:5">
      <c r="A2" s="1" t="s">
        <v>60</v>
      </c>
      <c r="B2" s="17">
        <v>750</v>
      </c>
      <c r="C2" s="79">
        <v>300</v>
      </c>
      <c r="D2" s="1"/>
      <c r="E2" s="1"/>
    </row>
    <row r="3" spans="1:5">
      <c r="A3" s="1" t="s">
        <v>61</v>
      </c>
      <c r="B3" s="17">
        <v>1000</v>
      </c>
      <c r="C3" s="79">
        <v>300</v>
      </c>
      <c r="D3" s="1"/>
      <c r="E3" s="1"/>
    </row>
    <row r="4" spans="1:5">
      <c r="A4" s="1" t="s">
        <v>62</v>
      </c>
      <c r="B4" s="17">
        <v>750</v>
      </c>
      <c r="C4" s="79">
        <v>300</v>
      </c>
      <c r="D4" s="1"/>
      <c r="E4" s="1"/>
    </row>
    <row r="5" spans="1:5">
      <c r="A5" s="1" t="s">
        <v>63</v>
      </c>
      <c r="B5" s="17">
        <v>400</v>
      </c>
      <c r="C5" s="79">
        <v>300</v>
      </c>
      <c r="D5" s="1"/>
      <c r="E5" s="1"/>
    </row>
    <row r="6" spans="1:5">
      <c r="A6" s="1"/>
      <c r="B6" s="17"/>
      <c r="C6" s="79"/>
      <c r="D6" s="1"/>
      <c r="E6" s="1"/>
    </row>
    <row r="7" spans="1:5">
      <c r="A7" s="1"/>
      <c r="B7" s="17">
        <f>SUM(B2:B6)</f>
        <v>2900</v>
      </c>
      <c r="C7" s="79">
        <f>SUM(C2:C6)</f>
        <v>1200</v>
      </c>
      <c r="D7" s="1"/>
      <c r="E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3CBC-A5AE-4EB8-A1E8-43D0C17012F2}">
  <dimension ref="A1:M16"/>
  <sheetViews>
    <sheetView tabSelected="1" topLeftCell="A5" workbookViewId="0">
      <selection activeCell="C1" sqref="C1"/>
    </sheetView>
  </sheetViews>
  <sheetFormatPr defaultRowHeight="15"/>
  <cols>
    <col min="1" max="2" width="11.85546875" style="25" customWidth="1"/>
    <col min="3" max="3" width="18.28515625" hidden="1" customWidth="1"/>
    <col min="4" max="4" width="14.140625" customWidth="1"/>
    <col min="5" max="5" width="7.28515625" style="25" customWidth="1"/>
    <col min="6" max="6" width="11.140625" style="25" customWidth="1"/>
    <col min="7" max="8" width="11.28515625" style="25" customWidth="1"/>
    <col min="9" max="9" width="11.85546875" style="25" customWidth="1"/>
    <col min="10" max="10" width="11.28515625" style="25" customWidth="1"/>
    <col min="11" max="11" width="18.28515625" hidden="1" customWidth="1"/>
    <col min="12" max="12" width="16.85546875" hidden="1" customWidth="1"/>
    <col min="13" max="13" width="29.140625" hidden="1" customWidth="1"/>
  </cols>
  <sheetData>
    <row r="1" spans="1:13">
      <c r="A1" s="25" t="s">
        <v>64</v>
      </c>
    </row>
    <row r="2" spans="1:13" ht="45">
      <c r="A2" s="28" t="s">
        <v>65</v>
      </c>
      <c r="B2" s="28" t="s">
        <v>66</v>
      </c>
      <c r="C2" s="29" t="s">
        <v>67</v>
      </c>
      <c r="D2" s="29" t="s">
        <v>68</v>
      </c>
      <c r="E2" s="28" t="s">
        <v>69</v>
      </c>
      <c r="F2" s="28" t="s">
        <v>70</v>
      </c>
      <c r="G2" s="28" t="s">
        <v>71</v>
      </c>
      <c r="H2" s="33" t="s">
        <v>72</v>
      </c>
      <c r="I2" s="28" t="s">
        <v>73</v>
      </c>
      <c r="J2" s="28" t="s">
        <v>74</v>
      </c>
      <c r="K2" s="31" t="s">
        <v>75</v>
      </c>
      <c r="L2" s="31" t="s">
        <v>76</v>
      </c>
      <c r="M2" s="64" t="s">
        <v>4</v>
      </c>
    </row>
    <row r="3" spans="1:13">
      <c r="A3" s="26"/>
      <c r="B3" s="26"/>
      <c r="C3" s="11"/>
      <c r="D3" s="11"/>
      <c r="E3" s="26"/>
      <c r="F3" s="26"/>
      <c r="G3" s="26"/>
      <c r="H3" s="26"/>
      <c r="I3" s="26"/>
      <c r="J3" s="26"/>
      <c r="K3" s="19"/>
      <c r="L3" s="19"/>
      <c r="M3" s="1"/>
    </row>
    <row r="4" spans="1:13" ht="54.75" customHeight="1">
      <c r="A4" s="27" t="s">
        <v>77</v>
      </c>
      <c r="B4" s="27" t="s">
        <v>78</v>
      </c>
      <c r="C4" s="11" t="s">
        <v>79</v>
      </c>
      <c r="D4" s="11" t="s">
        <v>80</v>
      </c>
      <c r="E4" s="26">
        <v>104</v>
      </c>
      <c r="F4" s="30">
        <v>35</v>
      </c>
      <c r="G4" s="30">
        <f>E4*F4</f>
        <v>3640</v>
      </c>
      <c r="H4" s="30">
        <f>G4*0.24</f>
        <v>873.6</v>
      </c>
      <c r="I4" s="30">
        <f>G4*0.0825</f>
        <v>300.3</v>
      </c>
      <c r="J4" s="30">
        <f>G4+H4+I4</f>
        <v>4813.9000000000005</v>
      </c>
      <c r="K4" s="32"/>
      <c r="L4" s="19"/>
      <c r="M4" s="1" t="s">
        <v>81</v>
      </c>
    </row>
    <row r="5" spans="1:13">
      <c r="A5" s="27" t="s">
        <v>82</v>
      </c>
      <c r="B5" s="26" t="s">
        <v>83</v>
      </c>
      <c r="C5" s="11" t="s">
        <v>84</v>
      </c>
      <c r="D5" s="11" t="s">
        <v>85</v>
      </c>
      <c r="E5" s="26">
        <v>169</v>
      </c>
      <c r="F5" s="30">
        <v>20</v>
      </c>
      <c r="G5" s="30">
        <f>E5*F5</f>
        <v>3380</v>
      </c>
      <c r="H5" s="30">
        <f>G5*0.24</f>
        <v>811.19999999999993</v>
      </c>
      <c r="I5" s="30">
        <f>(G5+H5)*0.0825</f>
        <v>345.774</v>
      </c>
      <c r="J5" s="30">
        <f>G5+H5+I5</f>
        <v>4536.9740000000002</v>
      </c>
      <c r="K5" s="19"/>
      <c r="L5" s="19"/>
      <c r="M5" s="1"/>
    </row>
    <row r="6" spans="1:13">
      <c r="A6" s="27"/>
      <c r="B6" s="26"/>
      <c r="C6" s="11"/>
      <c r="D6" s="11"/>
      <c r="E6" s="26"/>
      <c r="F6" s="30"/>
      <c r="G6" s="30"/>
      <c r="H6" s="30"/>
      <c r="I6" s="30"/>
      <c r="J6" s="30"/>
      <c r="K6" s="19"/>
      <c r="L6" s="19"/>
      <c r="M6" s="1"/>
    </row>
    <row r="7" spans="1:13">
      <c r="A7" s="58"/>
      <c r="B7" s="59"/>
      <c r="C7" s="13"/>
      <c r="D7" s="13"/>
      <c r="E7" s="59"/>
      <c r="F7" s="60"/>
      <c r="G7" s="60"/>
      <c r="H7" s="60"/>
      <c r="I7" s="60"/>
      <c r="J7" s="60"/>
      <c r="K7" s="61"/>
      <c r="L7" s="61"/>
      <c r="M7" s="1"/>
    </row>
    <row r="8" spans="1:13">
      <c r="A8" s="62"/>
      <c r="B8" s="62"/>
      <c r="C8" s="1"/>
      <c r="D8" s="1"/>
      <c r="E8" s="62"/>
      <c r="F8" s="63"/>
      <c r="G8" s="63">
        <f>SUM(G5:G7)</f>
        <v>3380</v>
      </c>
      <c r="H8" s="63">
        <f>SUM(H5:H7)</f>
        <v>811.19999999999993</v>
      </c>
      <c r="I8" s="63">
        <f>SUM(I5:I7)</f>
        <v>345.774</v>
      </c>
      <c r="J8" s="63">
        <f>SUM(J5:J7)</f>
        <v>4536.9740000000002</v>
      </c>
      <c r="K8" s="1"/>
      <c r="L8" s="12"/>
      <c r="M8" s="1"/>
    </row>
    <row r="10" spans="1:13">
      <c r="A10" s="25" t="s">
        <v>86</v>
      </c>
    </row>
    <row r="11" spans="1:13" ht="45">
      <c r="A11" s="28" t="s">
        <v>65</v>
      </c>
      <c r="B11" s="28" t="s">
        <v>66</v>
      </c>
      <c r="C11" s="29" t="s">
        <v>67</v>
      </c>
      <c r="D11" s="29" t="s">
        <v>68</v>
      </c>
      <c r="E11" s="28" t="s">
        <v>69</v>
      </c>
      <c r="F11" s="28" t="s">
        <v>70</v>
      </c>
      <c r="G11" s="28" t="s">
        <v>71</v>
      </c>
      <c r="H11" s="33" t="s">
        <v>72</v>
      </c>
      <c r="I11" s="28" t="s">
        <v>73</v>
      </c>
      <c r="J11" s="28" t="s">
        <v>74</v>
      </c>
      <c r="K11" s="31" t="s">
        <v>75</v>
      </c>
      <c r="L11" s="29" t="s">
        <v>76</v>
      </c>
    </row>
    <row r="12" spans="1:13">
      <c r="A12" s="26"/>
      <c r="B12" s="26"/>
      <c r="C12" s="11"/>
      <c r="D12" s="11"/>
      <c r="E12" s="26"/>
      <c r="F12" s="26"/>
      <c r="G12" s="26"/>
      <c r="H12" s="26"/>
      <c r="I12" s="26"/>
      <c r="J12" s="26"/>
      <c r="K12" s="19"/>
      <c r="L12" s="11"/>
    </row>
    <row r="13" spans="1:13" ht="54.75" customHeight="1">
      <c r="A13" s="27" t="s">
        <v>77</v>
      </c>
      <c r="B13" s="27" t="s">
        <v>78</v>
      </c>
      <c r="C13" s="11" t="s">
        <v>79</v>
      </c>
      <c r="D13" s="11" t="s">
        <v>80</v>
      </c>
      <c r="E13" s="26">
        <v>160</v>
      </c>
      <c r="F13" s="30">
        <v>35</v>
      </c>
      <c r="G13" s="30">
        <f>E13*F13</f>
        <v>5600</v>
      </c>
      <c r="H13" s="30">
        <f>G13*0.24</f>
        <v>1344</v>
      </c>
      <c r="I13" s="30">
        <f>G13*0.0825</f>
        <v>462</v>
      </c>
      <c r="J13" s="30">
        <f>G13+H13+I13</f>
        <v>7406</v>
      </c>
      <c r="K13" s="32"/>
      <c r="L13" s="11"/>
    </row>
    <row r="14" spans="1:13">
      <c r="A14" s="27" t="s">
        <v>82</v>
      </c>
      <c r="B14" s="26" t="s">
        <v>83</v>
      </c>
      <c r="C14" s="11" t="s">
        <v>84</v>
      </c>
      <c r="D14" s="11" t="s">
        <v>85</v>
      </c>
      <c r="E14" s="26">
        <v>160</v>
      </c>
      <c r="F14" s="30">
        <v>20</v>
      </c>
      <c r="G14" s="30">
        <f>E14*F14</f>
        <v>3200</v>
      </c>
      <c r="H14" s="30">
        <f>G14*0.24</f>
        <v>768</v>
      </c>
      <c r="I14" s="30">
        <f>(G14+H14)*0.0825</f>
        <v>327.36</v>
      </c>
      <c r="J14" s="30">
        <f>G14+H14+I14</f>
        <v>4295.3599999999997</v>
      </c>
      <c r="K14" s="19"/>
      <c r="L14" s="11"/>
    </row>
    <row r="15" spans="1:13">
      <c r="A15" s="27"/>
      <c r="B15" s="26"/>
      <c r="C15" s="11"/>
      <c r="D15" s="11"/>
      <c r="E15" s="26"/>
      <c r="F15" s="30"/>
      <c r="G15" s="30"/>
      <c r="H15" s="30"/>
      <c r="I15" s="30"/>
      <c r="J15" s="30"/>
      <c r="K15" s="19"/>
      <c r="L15" s="11"/>
    </row>
    <row r="16" spans="1:13">
      <c r="A16" s="27"/>
      <c r="B16" s="26"/>
      <c r="C16" s="11"/>
      <c r="D16" s="11"/>
      <c r="E16" s="26"/>
      <c r="F16" s="30"/>
      <c r="G16" s="30">
        <f>SUM(G14:G15)</f>
        <v>3200</v>
      </c>
      <c r="H16" s="30">
        <f>SUM(H14:H15)</f>
        <v>768</v>
      </c>
      <c r="I16" s="30">
        <f>SUM(I14:I15)</f>
        <v>327.36</v>
      </c>
      <c r="J16" s="30">
        <f>SUM(J14:J15)</f>
        <v>4295.3599999999997</v>
      </c>
      <c r="K16" s="19"/>
      <c r="L16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86D3-87C5-47AE-865F-FA30EE06EF1B}">
  <dimension ref="A1:E11"/>
  <sheetViews>
    <sheetView workbookViewId="0">
      <selection activeCell="A9" sqref="A9"/>
    </sheetView>
  </sheetViews>
  <sheetFormatPr defaultRowHeight="15" customHeight="1"/>
  <cols>
    <col min="1" max="1" width="21.42578125" style="35" customWidth="1"/>
    <col min="2" max="2" width="12.5703125" style="73" customWidth="1"/>
    <col min="3" max="3" width="18.140625" customWidth="1"/>
    <col min="4" max="4" width="20.140625" customWidth="1"/>
    <col min="5" max="5" width="20.85546875" customWidth="1"/>
    <col min="6" max="6" width="23.85546875" customWidth="1"/>
  </cols>
  <sheetData>
    <row r="1" spans="1:5" ht="15" customHeight="1">
      <c r="A1" s="36" t="s">
        <v>87</v>
      </c>
      <c r="B1" s="70" t="s">
        <v>88</v>
      </c>
      <c r="C1" s="36" t="s">
        <v>89</v>
      </c>
      <c r="D1" s="36" t="s">
        <v>90</v>
      </c>
      <c r="E1" s="36" t="s">
        <v>91</v>
      </c>
    </row>
    <row r="2" spans="1:5" ht="15" customHeight="1">
      <c r="A2" s="67" t="s">
        <v>92</v>
      </c>
      <c r="B2" s="71">
        <v>3</v>
      </c>
      <c r="C2" s="2">
        <v>125</v>
      </c>
      <c r="D2" s="2">
        <f>B2*C2</f>
        <v>375</v>
      </c>
      <c r="E2" s="2">
        <v>388</v>
      </c>
    </row>
    <row r="3" spans="1:5">
      <c r="A3" s="67" t="s">
        <v>93</v>
      </c>
      <c r="B3" s="71">
        <v>3</v>
      </c>
      <c r="C3" s="2">
        <v>125</v>
      </c>
      <c r="D3" s="2">
        <f t="shared" ref="D3:D8" si="0">B3*C3</f>
        <v>375</v>
      </c>
      <c r="E3" s="2">
        <v>388</v>
      </c>
    </row>
    <row r="4" spans="1:5">
      <c r="A4" s="67" t="s">
        <v>94</v>
      </c>
      <c r="B4" s="71">
        <v>3</v>
      </c>
      <c r="C4" s="2">
        <v>125</v>
      </c>
      <c r="D4" s="2">
        <f t="shared" si="0"/>
        <v>375</v>
      </c>
      <c r="E4" s="2">
        <v>388</v>
      </c>
    </row>
    <row r="5" spans="1:5">
      <c r="A5" s="67" t="s">
        <v>95</v>
      </c>
      <c r="B5" s="71">
        <v>3</v>
      </c>
      <c r="C5" s="2">
        <v>125</v>
      </c>
      <c r="D5" s="2">
        <f t="shared" si="0"/>
        <v>375</v>
      </c>
      <c r="E5" s="2">
        <v>388</v>
      </c>
    </row>
    <row r="6" spans="1:5">
      <c r="A6" s="68" t="s">
        <v>96</v>
      </c>
      <c r="B6" s="71">
        <v>4</v>
      </c>
      <c r="C6" s="2">
        <v>125</v>
      </c>
      <c r="D6" s="2">
        <f t="shared" si="0"/>
        <v>500</v>
      </c>
      <c r="E6" s="2">
        <v>514</v>
      </c>
    </row>
    <row r="7" spans="1:5">
      <c r="A7" s="68" t="s">
        <v>97</v>
      </c>
      <c r="B7" s="71">
        <v>4</v>
      </c>
      <c r="C7" s="2">
        <v>125</v>
      </c>
      <c r="D7" s="2">
        <f t="shared" si="0"/>
        <v>500</v>
      </c>
      <c r="E7" s="2">
        <v>514</v>
      </c>
    </row>
    <row r="8" spans="1:5">
      <c r="A8" s="68" t="s">
        <v>98</v>
      </c>
      <c r="B8" s="71">
        <v>4</v>
      </c>
      <c r="C8" s="2">
        <v>125</v>
      </c>
      <c r="D8" s="2">
        <f t="shared" si="0"/>
        <v>500</v>
      </c>
      <c r="E8" s="2">
        <v>514</v>
      </c>
    </row>
    <row r="9" spans="1:5">
      <c r="A9" s="68"/>
      <c r="B9" s="71"/>
      <c r="C9" s="2"/>
      <c r="D9" s="2"/>
      <c r="E9" s="2"/>
    </row>
    <row r="10" spans="1:5">
      <c r="A10" s="69"/>
      <c r="B10" s="71"/>
      <c r="C10" s="2"/>
      <c r="D10" s="2"/>
      <c r="E10" s="2"/>
    </row>
    <row r="11" spans="1:5">
      <c r="A11" s="69"/>
      <c r="B11" s="72"/>
      <c r="C11" s="2"/>
      <c r="D11" s="2">
        <f>SUM(D2:D9)</f>
        <v>3000</v>
      </c>
      <c r="E11" s="2">
        <f>SUM(E2:E9)</f>
        <v>3094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7EC9127766489F417398E4813568" ma:contentTypeVersion="21" ma:contentTypeDescription="Create a new document." ma:contentTypeScope="" ma:versionID="fafddec2f8ae0cbd3ce2c14a49e30cda">
  <xsd:schema xmlns:xsd="http://www.w3.org/2001/XMLSchema" xmlns:xs="http://www.w3.org/2001/XMLSchema" xmlns:p="http://schemas.microsoft.com/office/2006/metadata/properties" xmlns:ns2="f619ccae-8a64-45a4-8fea-e55e205a564e" xmlns:ns3="62a13c37-4ed4-4a7a-819b-cd2ec931273b" targetNamespace="http://schemas.microsoft.com/office/2006/metadata/properties" ma:root="true" ma:fieldsID="78f8dfd2a0da89d9d6162a44ed4e7807" ns2:_="" ns3:_="">
    <xsd:import namespace="f619ccae-8a64-45a4-8fea-e55e205a564e"/>
    <xsd:import namespace="62a13c37-4ed4-4a7a-819b-cd2ec93127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9ccae-8a64-45a4-8fea-e55e205a56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adca298-eafc-4128-9dd2-41769ba0a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13c37-4ed4-4a7a-819b-cd2ec931273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6097209-6280-4c00-b799-3e9091c05c41}" ma:internalName="TaxCatchAll" ma:showField="CatchAllData" ma:web="62a13c37-4ed4-4a7a-819b-cd2ec9312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a13c37-4ed4-4a7a-819b-cd2ec931273b" xsi:nil="true"/>
    <lcf76f155ced4ddcb4097134ff3c332f xmlns="f619ccae-8a64-45a4-8fea-e55e205a56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65818D-D999-45B7-BDD1-8CA920CF1577}"/>
</file>

<file path=customXml/itemProps2.xml><?xml version="1.0" encoding="utf-8"?>
<ds:datastoreItem xmlns:ds="http://schemas.openxmlformats.org/officeDocument/2006/customXml" ds:itemID="{31770F9E-E054-4CBA-A1C7-4AD75F7C4A5E}"/>
</file>

<file path=customXml/itemProps3.xml><?xml version="1.0" encoding="utf-8"?>
<ds:datastoreItem xmlns:ds="http://schemas.openxmlformats.org/officeDocument/2006/customXml" ds:itemID="{E352D3DB-F0A2-4AA8-B78F-C674B4502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Onorevole</dc:creator>
  <cp:keywords/>
  <dc:description/>
  <cp:lastModifiedBy/>
  <cp:revision/>
  <dcterms:created xsi:type="dcterms:W3CDTF">2022-08-22T20:19:39Z</dcterms:created>
  <dcterms:modified xsi:type="dcterms:W3CDTF">2026-01-23T19:52:14Z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0x010100C9AB7EC9127766489F417398E4813568</vt:lpwstr>
  </property>
  <property fmtid="{D5CDD505-2E9C-101B-9397-08002B2CF9AE}" pid="3" name="MediaServiceImageTags">
    <vt:lpwstr/>
  </property>
</Properties>
</file>